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380" windowWidth="20540" windowHeight="16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<sst xmlns="http://schemas.openxmlformats.org/spreadsheetml/2006/main" count="40" uniqueCount="27">
  <si>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Example of checking and calculating excess hours</t>
  </si>
  <si>
    <t>Calculation year =</t>
  </si>
  <si>
    <t>to</t>
  </si>
  <si>
    <t>Basic hours =</t>
  </si>
  <si>
    <t>=</t>
  </si>
  <si>
    <t xml:space="preserve">hours </t>
  </si>
  <si>
    <t>Hours counted for excess hours purposes</t>
  </si>
  <si>
    <t>2a</t>
  </si>
  <si>
    <t>2b</t>
  </si>
  <si>
    <t>Month</t>
  </si>
  <si>
    <t>Pay reference period</t>
  </si>
  <si>
    <t>Time treated as worked</t>
  </si>
  <si>
    <t>Hours actually worked</t>
  </si>
  <si>
    <t>Paid Hours absent within basic hours</t>
  </si>
  <si>
    <t>Unpaid Hours absent within basic hours</t>
  </si>
  <si>
    <t>Unpaid working time</t>
  </si>
  <si>
    <t>Total</t>
  </si>
  <si>
    <t>Workdays</t>
  </si>
  <si>
    <t>Sick</t>
  </si>
  <si>
    <t>Holiday</t>
  </si>
  <si>
    <t>Cumulative</t>
  </si>
  <si>
    <t>Contract varied from</t>
  </si>
  <si>
    <t>hours</t>
  </si>
  <si>
    <t>a.</t>
  </si>
  <si>
    <t>x</t>
  </si>
  <si>
    <t>b.</t>
  </si>
  <si>
    <t>NMWM08123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</si>
</sst>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21"/>
      <name val="Verdana"/>
      <family val="2"/>
    </font>
    <font>
      <b/>
      <sz val="10"/>
      <color indexed="16"/>
      <name val="Verdana"/>
      <family val="2"/>
    </font>
    <font>
      <b/>
      <sz val="9"/>
      <color indexed="18"/>
      <name val="Verdana"/>
      <family val="2"/>
    </font>
    <font>
      <sz val="9"/>
      <name val="Verdana"/>
      <family val="2"/>
    </font>
    <font>
      <sz val="9"/>
      <name val="Symbol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16"/>
      <name val="Verdana"/>
      <family val="2"/>
    </font>
    <font>
      <sz val="8"/>
      <name val="Verdana"/>
      <family val="2"/>
    </font>
    <font>
      <i/>
      <sz val="9"/>
      <color indexed="43"/>
      <name val="Verdana"/>
      <family val="2"/>
    </font>
    <font>
      <i/>
      <sz val="7.5"/>
      <name val="Arial"/>
      <family val="2"/>
    </font>
    <font>
      <b/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0" fontId="6" fillId="0" borderId="0" xfId="0" applyFont="1" applyAlignment="1">
      <alignment horizontal="left" indent="3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5" fillId="0" borderId="17" xfId="0" applyFont="1" applyBorder="1" applyAlignment="1">
      <alignment horizontal="center"/>
    </xf>
    <xf numFmtId="14" fontId="5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2" fontId="10" fillId="34" borderId="17" xfId="0" applyNumberFormat="1" applyFont="1" applyFill="1" applyBorder="1" applyAlignment="1">
      <alignment horizontal="center"/>
    </xf>
    <xf numFmtId="2" fontId="10" fillId="34" borderId="2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" fillId="0" borderId="21" xfId="0" applyFont="1" applyBorder="1" applyAlignment="1">
      <alignment horizontal="center"/>
    </xf>
    <xf numFmtId="14" fontId="5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33" borderId="19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 quotePrefix="1">
      <alignment/>
    </xf>
    <xf numFmtId="2" fontId="8" fillId="33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Border="1" applyAlignment="1">
      <alignment/>
    </xf>
    <xf numFmtId="2" fontId="8" fillId="33" borderId="15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13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165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PageLayoutView="0" workbookViewId="0" topLeftCell="A7">
      <selection activeCell="I22" sqref="I22"/>
    </sheetView>
  </sheetViews>
  <sheetFormatPr defaultColWidth="9.140625" defaultRowHeight="15"/>
  <cols>
    <col min="1" max="1" width="10.140625" style="0" bestFit="1" customWidth="1"/>
    <col min="3" max="3" width="18.421875" style="0" bestFit="1" customWidth="1"/>
    <col min="4" max="4" width="2.28125" style="0" customWidth="1"/>
    <col min="5" max="5" width="11.421875" style="0" customWidth="1"/>
    <col min="6" max="6" width="1.28515625" style="0" customWidth="1"/>
    <col min="7" max="7" width="10.28125" style="0" customWidth="1"/>
    <col min="13" max="13" width="10.28125" style="0" customWidth="1"/>
    <col min="14" max="14" width="2.28125" style="0" customWidth="1"/>
    <col min="15" max="15" width="11.8515625" style="0" bestFit="1" customWidth="1"/>
    <col min="16" max="16" width="1.28515625" style="0" customWidth="1"/>
    <col min="17" max="17" width="10.28125" style="0" customWidth="1"/>
    <col min="18" max="24" width="0" style="0" hidden="1" customWidth="1"/>
  </cols>
  <sheetData>
    <row r="1" spans="1:3" ht="14.25">
      <c r="A1" s="1" t="s">
        <v>26</v>
      </c>
      <c r="C1" s="2"/>
    </row>
    <row r="3" spans="1:22" ht="14.25">
      <c r="A3" s="72" t="s">
        <v>0</v>
      </c>
      <c r="B3" s="73"/>
      <c r="C3" s="73"/>
      <c r="D3" s="73"/>
      <c r="E3" s="73"/>
      <c r="F3" s="73"/>
      <c r="G3" s="73"/>
      <c r="H3" s="73"/>
      <c r="I3" s="73"/>
      <c r="J3" s="3"/>
      <c r="R3" s="3"/>
      <c r="S3" s="3"/>
      <c r="T3" s="3"/>
      <c r="U3" s="3"/>
      <c r="V3" s="3"/>
    </row>
    <row r="5" spans="1:11" ht="14.25">
      <c r="A5" s="4"/>
      <c r="K5" s="4"/>
    </row>
    <row r="6" spans="1:16" ht="14.25">
      <c r="A6" s="5"/>
      <c r="B6" s="5"/>
      <c r="C6" s="6"/>
      <c r="D6" s="7"/>
      <c r="E6" s="8"/>
      <c r="F6" s="5"/>
      <c r="L6" s="5"/>
      <c r="M6" s="6"/>
      <c r="N6" s="7"/>
      <c r="O6" s="8"/>
      <c r="P6" s="5"/>
    </row>
    <row r="7" spans="1:17" ht="14.25">
      <c r="A7" s="5" t="s">
        <v>1</v>
      </c>
      <c r="B7" s="5"/>
      <c r="C7" s="9">
        <v>43472</v>
      </c>
      <c r="D7" s="7" t="s">
        <v>2</v>
      </c>
      <c r="E7" s="74">
        <f>DATE(YEAR(C7)+1,MONTH(C7),DAY(C7))-1</f>
        <v>43836</v>
      </c>
      <c r="F7" s="75"/>
      <c r="G7" s="75"/>
      <c r="K7" s="5"/>
      <c r="L7" s="5"/>
      <c r="M7" s="9"/>
      <c r="N7" s="7"/>
      <c r="O7" s="74"/>
      <c r="P7" s="75"/>
      <c r="Q7" s="75"/>
    </row>
    <row r="8" spans="1:16" ht="14.25">
      <c r="A8" s="5"/>
      <c r="B8" s="5"/>
      <c r="C8" s="5"/>
      <c r="D8" s="5"/>
      <c r="E8" s="5"/>
      <c r="F8" s="5"/>
      <c r="K8" s="5"/>
      <c r="L8" s="5"/>
      <c r="M8" s="5"/>
      <c r="N8" s="5"/>
      <c r="O8" s="5"/>
      <c r="P8" s="5"/>
    </row>
    <row r="9" spans="1:16" ht="14.25">
      <c r="A9" s="5" t="s">
        <v>3</v>
      </c>
      <c r="B9" s="5"/>
      <c r="C9" s="7">
        <v>2080</v>
      </c>
      <c r="D9" s="5"/>
      <c r="E9" s="5"/>
      <c r="F9" s="5"/>
      <c r="K9" s="5"/>
      <c r="L9" s="5"/>
      <c r="M9" s="7"/>
      <c r="N9" s="5"/>
      <c r="O9" s="5"/>
      <c r="P9" s="5"/>
    </row>
    <row r="10" spans="1:19" ht="14.25">
      <c r="A10" s="5"/>
      <c r="B10" s="5"/>
      <c r="C10" s="7"/>
      <c r="D10" s="5"/>
      <c r="E10" s="5"/>
      <c r="F10" s="5"/>
      <c r="K10" s="5"/>
      <c r="L10" s="5"/>
      <c r="M10" s="7"/>
      <c r="N10" s="5"/>
      <c r="O10" s="5"/>
      <c r="P10" s="5"/>
      <c r="S10" s="10"/>
    </row>
    <row r="11" spans="1:19" ht="12.75" customHeight="1">
      <c r="A11" s="66" t="str">
        <f>"Time treated as worked for each pay reference period"</f>
        <v>Time treated as worked for each pay reference period</v>
      </c>
      <c r="B11" s="66"/>
      <c r="C11" s="66"/>
      <c r="D11" s="66"/>
      <c r="E11" s="66"/>
      <c r="F11" s="66"/>
      <c r="G11" s="66"/>
      <c r="H11" s="66"/>
      <c r="K11" s="5"/>
      <c r="L11" s="5"/>
      <c r="M11" s="8"/>
      <c r="N11" s="5"/>
      <c r="O11" s="5"/>
      <c r="P11" s="5"/>
      <c r="S11" s="10"/>
    </row>
    <row r="12" spans="1:19" ht="5.25" customHeight="1">
      <c r="A12" s="11"/>
      <c r="B12" s="5"/>
      <c r="C12" s="12"/>
      <c r="D12" s="12"/>
      <c r="E12" s="12"/>
      <c r="F12" s="12"/>
      <c r="G12" s="12"/>
      <c r="S12" s="10"/>
    </row>
    <row r="13" spans="1:7" ht="11.25" customHeight="1" thickBot="1">
      <c r="A13" s="5"/>
      <c r="B13" s="5"/>
      <c r="C13" s="13">
        <f>C9</f>
        <v>2080</v>
      </c>
      <c r="D13" s="12" t="s">
        <v>4</v>
      </c>
      <c r="E13" s="14">
        <f>C13/C14</f>
        <v>160</v>
      </c>
      <c r="F13" s="15" t="s">
        <v>5</v>
      </c>
      <c r="G13" s="15"/>
    </row>
    <row r="14" spans="1:7" ht="15" thickBot="1">
      <c r="A14" s="5"/>
      <c r="B14" s="5"/>
      <c r="C14" s="16">
        <v>13</v>
      </c>
      <c r="D14" s="12"/>
      <c r="E14" s="12"/>
      <c r="F14" s="12"/>
      <c r="G14" s="12"/>
    </row>
    <row r="15" spans="8:13" ht="12.75" customHeight="1">
      <c r="H15" s="76" t="s">
        <v>6</v>
      </c>
      <c r="I15" s="77"/>
      <c r="J15" s="77"/>
      <c r="K15" s="77"/>
      <c r="L15" s="77"/>
      <c r="M15" s="78"/>
    </row>
    <row r="16" spans="8:13" ht="15" thickBot="1">
      <c r="H16" s="17">
        <v>1</v>
      </c>
      <c r="I16" s="18" t="s">
        <v>7</v>
      </c>
      <c r="J16" s="18" t="s">
        <v>8</v>
      </c>
      <c r="K16" s="18">
        <v>3</v>
      </c>
      <c r="L16" s="18">
        <v>4</v>
      </c>
      <c r="M16" s="19"/>
    </row>
    <row r="17" spans="1:22" ht="60" thickBot="1">
      <c r="A17" s="5"/>
      <c r="B17" s="20" t="s">
        <v>9</v>
      </c>
      <c r="C17" s="70" t="s">
        <v>10</v>
      </c>
      <c r="D17" s="71"/>
      <c r="E17" s="71"/>
      <c r="F17" s="21"/>
      <c r="G17" s="22" t="s">
        <v>11</v>
      </c>
      <c r="H17" s="23" t="s">
        <v>12</v>
      </c>
      <c r="I17" s="24" t="s">
        <v>13</v>
      </c>
      <c r="J17" s="24" t="s">
        <v>14</v>
      </c>
      <c r="K17" s="24" t="s">
        <v>15</v>
      </c>
      <c r="L17" s="24" t="s">
        <v>11</v>
      </c>
      <c r="M17" s="19" t="s">
        <v>16</v>
      </c>
      <c r="S17" t="s">
        <v>17</v>
      </c>
      <c r="T17" t="s">
        <v>18</v>
      </c>
      <c r="U17" t="s">
        <v>19</v>
      </c>
      <c r="V17" t="s">
        <v>20</v>
      </c>
    </row>
    <row r="18" spans="1:22" ht="14.25">
      <c r="A18" s="25"/>
      <c r="B18" s="26">
        <v>1</v>
      </c>
      <c r="C18" s="27">
        <f>C7</f>
        <v>43472</v>
      </c>
      <c r="D18" s="28"/>
      <c r="E18" s="29">
        <f>DATE(YEAR(C18),MONTH(C18),DAY(C18))+27</f>
        <v>43499</v>
      </c>
      <c r="F18" s="30"/>
      <c r="G18" s="31">
        <v>160</v>
      </c>
      <c r="H18" s="32">
        <v>160</v>
      </c>
      <c r="I18" s="33"/>
      <c r="J18" s="33"/>
      <c r="K18" s="33"/>
      <c r="L18" s="33"/>
      <c r="M18" s="31">
        <f aca="true" t="shared" si="0" ref="M18:M30">SUM(H18:L18)</f>
        <v>160</v>
      </c>
      <c r="S18">
        <f>NETWORKDAYS(C18,E18)</f>
        <v>20</v>
      </c>
      <c r="V18" s="34">
        <f>M18</f>
        <v>160</v>
      </c>
    </row>
    <row r="19" spans="1:22" ht="14.25">
      <c r="A19" s="25"/>
      <c r="B19" s="35">
        <f aca="true" t="shared" si="1" ref="B19:B30">B18+1</f>
        <v>2</v>
      </c>
      <c r="C19" s="36">
        <f>DATE(YEAR(C18),MONTH(C18),DAY(C18))+28</f>
        <v>43500</v>
      </c>
      <c r="D19" s="37"/>
      <c r="E19" s="38">
        <f>DATE(YEAR(C19),MONTH(C19),DAY(C19))+27</f>
        <v>43527</v>
      </c>
      <c r="F19" s="39"/>
      <c r="G19" s="40">
        <v>160</v>
      </c>
      <c r="H19" s="41">
        <v>120</v>
      </c>
      <c r="I19" s="42">
        <v>40</v>
      </c>
      <c r="J19" s="42"/>
      <c r="K19" s="42">
        <v>10</v>
      </c>
      <c r="L19" s="42"/>
      <c r="M19" s="40">
        <f t="shared" si="0"/>
        <v>170</v>
      </c>
      <c r="V19" s="34"/>
    </row>
    <row r="20" spans="1:22" ht="14.25">
      <c r="A20" s="25"/>
      <c r="B20" s="35">
        <f t="shared" si="1"/>
        <v>3</v>
      </c>
      <c r="C20" s="36">
        <f aca="true" t="shared" si="2" ref="C20:C30">DATE(YEAR(C19),MONTH(C19),DAY(C19))+28</f>
        <v>43528</v>
      </c>
      <c r="D20" s="37"/>
      <c r="E20" s="38">
        <f aca="true" t="shared" si="3" ref="E20:E30">DATE(YEAR(C20),MONTH(C20),DAY(C20))+27</f>
        <v>43555</v>
      </c>
      <c r="F20" s="39"/>
      <c r="G20" s="40">
        <v>160</v>
      </c>
      <c r="H20" s="41">
        <v>144</v>
      </c>
      <c r="I20" s="42"/>
      <c r="J20" s="42"/>
      <c r="K20" s="42"/>
      <c r="L20" s="42"/>
      <c r="M20" s="40">
        <f t="shared" si="0"/>
        <v>144</v>
      </c>
      <c r="V20" s="34"/>
    </row>
    <row r="21" spans="1:22" ht="14.25">
      <c r="A21" s="25"/>
      <c r="B21" s="35">
        <f t="shared" si="1"/>
        <v>4</v>
      </c>
      <c r="C21" s="36">
        <f t="shared" si="2"/>
        <v>43556</v>
      </c>
      <c r="D21" s="37"/>
      <c r="E21" s="38">
        <f t="shared" si="3"/>
        <v>43583</v>
      </c>
      <c r="F21" s="39"/>
      <c r="G21" s="40">
        <v>160</v>
      </c>
      <c r="H21" s="41">
        <v>120</v>
      </c>
      <c r="I21" s="42">
        <v>8</v>
      </c>
      <c r="J21" s="42">
        <v>24</v>
      </c>
      <c r="K21" s="42">
        <v>10</v>
      </c>
      <c r="L21" s="42">
        <v>5</v>
      </c>
      <c r="M21" s="40">
        <f t="shared" si="0"/>
        <v>167</v>
      </c>
      <c r="V21" s="34"/>
    </row>
    <row r="22" spans="1:22" ht="14.25">
      <c r="A22" s="25"/>
      <c r="B22" s="35">
        <f t="shared" si="1"/>
        <v>5</v>
      </c>
      <c r="C22" s="36">
        <f t="shared" si="2"/>
        <v>43584</v>
      </c>
      <c r="D22" s="37"/>
      <c r="E22" s="38">
        <f t="shared" si="3"/>
        <v>43611</v>
      </c>
      <c r="F22" s="39"/>
      <c r="G22" s="40">
        <v>160</v>
      </c>
      <c r="H22" s="41"/>
      <c r="I22" s="42"/>
      <c r="J22" s="42"/>
      <c r="K22" s="42"/>
      <c r="L22" s="42"/>
      <c r="M22" s="40">
        <f t="shared" si="0"/>
        <v>0</v>
      </c>
      <c r="V22" s="34"/>
    </row>
    <row r="23" spans="1:22" ht="14.25">
      <c r="A23" s="25"/>
      <c r="B23" s="35">
        <f t="shared" si="1"/>
        <v>6</v>
      </c>
      <c r="C23" s="36">
        <f t="shared" si="2"/>
        <v>43612</v>
      </c>
      <c r="D23" s="37"/>
      <c r="E23" s="38">
        <f t="shared" si="3"/>
        <v>43639</v>
      </c>
      <c r="F23" s="39"/>
      <c r="G23" s="40">
        <v>160</v>
      </c>
      <c r="H23" s="41"/>
      <c r="I23" s="42"/>
      <c r="J23" s="42"/>
      <c r="K23" s="42"/>
      <c r="L23" s="42"/>
      <c r="M23" s="40">
        <f t="shared" si="0"/>
        <v>0</v>
      </c>
      <c r="V23" s="34"/>
    </row>
    <row r="24" spans="1:22" ht="14.25">
      <c r="A24" s="25"/>
      <c r="B24" s="35">
        <f t="shared" si="1"/>
        <v>7</v>
      </c>
      <c r="C24" s="36">
        <f t="shared" si="2"/>
        <v>43640</v>
      </c>
      <c r="D24" s="37"/>
      <c r="E24" s="38">
        <f t="shared" si="3"/>
        <v>43667</v>
      </c>
      <c r="F24" s="39"/>
      <c r="G24" s="40">
        <v>160</v>
      </c>
      <c r="H24" s="41"/>
      <c r="I24" s="42"/>
      <c r="J24" s="42"/>
      <c r="K24" s="42"/>
      <c r="L24" s="42"/>
      <c r="M24" s="40">
        <f t="shared" si="0"/>
        <v>0</v>
      </c>
      <c r="V24" s="34"/>
    </row>
    <row r="25" spans="1:22" ht="14.25">
      <c r="A25" s="25"/>
      <c r="B25" s="35">
        <f t="shared" si="1"/>
        <v>8</v>
      </c>
      <c r="C25" s="36">
        <f t="shared" si="2"/>
        <v>43668</v>
      </c>
      <c r="D25" s="37"/>
      <c r="E25" s="38">
        <f t="shared" si="3"/>
        <v>43695</v>
      </c>
      <c r="F25" s="39"/>
      <c r="G25" s="40">
        <v>160</v>
      </c>
      <c r="H25" s="41"/>
      <c r="I25" s="42"/>
      <c r="J25" s="42"/>
      <c r="K25" s="42"/>
      <c r="L25" s="42"/>
      <c r="M25" s="40">
        <f t="shared" si="0"/>
        <v>0</v>
      </c>
      <c r="V25" s="34"/>
    </row>
    <row r="26" spans="1:22" ht="14.25">
      <c r="A26" s="25"/>
      <c r="B26" s="35">
        <f t="shared" si="1"/>
        <v>9</v>
      </c>
      <c r="C26" s="36">
        <f t="shared" si="2"/>
        <v>43696</v>
      </c>
      <c r="D26" s="37"/>
      <c r="E26" s="38">
        <f t="shared" si="3"/>
        <v>43723</v>
      </c>
      <c r="F26" s="39"/>
      <c r="G26" s="40">
        <v>160</v>
      </c>
      <c r="H26" s="41"/>
      <c r="I26" s="42"/>
      <c r="J26" s="42"/>
      <c r="K26" s="42"/>
      <c r="L26" s="42"/>
      <c r="M26" s="40">
        <f t="shared" si="0"/>
        <v>0</v>
      </c>
      <c r="V26" s="34"/>
    </row>
    <row r="27" spans="1:22" ht="14.25">
      <c r="A27" s="25"/>
      <c r="B27" s="35">
        <f t="shared" si="1"/>
        <v>10</v>
      </c>
      <c r="C27" s="36">
        <f t="shared" si="2"/>
        <v>43724</v>
      </c>
      <c r="D27" s="37"/>
      <c r="E27" s="38">
        <f t="shared" si="3"/>
        <v>43751</v>
      </c>
      <c r="F27" s="39"/>
      <c r="G27" s="40">
        <v>160</v>
      </c>
      <c r="H27" s="41"/>
      <c r="I27" s="42"/>
      <c r="J27" s="42"/>
      <c r="K27" s="42"/>
      <c r="L27" s="42"/>
      <c r="M27" s="40">
        <f t="shared" si="0"/>
        <v>0</v>
      </c>
      <c r="V27" s="34"/>
    </row>
    <row r="28" spans="1:22" ht="14.25">
      <c r="A28" s="25"/>
      <c r="B28" s="35">
        <f t="shared" si="1"/>
        <v>11</v>
      </c>
      <c r="C28" s="36">
        <f t="shared" si="2"/>
        <v>43752</v>
      </c>
      <c r="D28" s="37"/>
      <c r="E28" s="38">
        <f t="shared" si="3"/>
        <v>43779</v>
      </c>
      <c r="F28" s="39"/>
      <c r="G28" s="40">
        <v>160</v>
      </c>
      <c r="H28" s="41"/>
      <c r="I28" s="42"/>
      <c r="J28" s="42"/>
      <c r="K28" s="42"/>
      <c r="L28" s="42"/>
      <c r="M28" s="40">
        <f t="shared" si="0"/>
        <v>0</v>
      </c>
      <c r="V28" s="34"/>
    </row>
    <row r="29" spans="1:22" ht="14.25">
      <c r="A29" s="25"/>
      <c r="B29" s="35">
        <f t="shared" si="1"/>
        <v>12</v>
      </c>
      <c r="C29" s="36">
        <f t="shared" si="2"/>
        <v>43780</v>
      </c>
      <c r="D29" s="37"/>
      <c r="E29" s="38">
        <f t="shared" si="3"/>
        <v>43807</v>
      </c>
      <c r="F29" s="39"/>
      <c r="G29" s="40">
        <v>160</v>
      </c>
      <c r="H29" s="41"/>
      <c r="I29" s="42"/>
      <c r="J29" s="42"/>
      <c r="K29" s="42"/>
      <c r="L29" s="42"/>
      <c r="M29" s="40">
        <f t="shared" si="0"/>
        <v>0</v>
      </c>
      <c r="V29" s="34"/>
    </row>
    <row r="30" spans="2:22" ht="15" thickBot="1">
      <c r="B30" s="35">
        <f t="shared" si="1"/>
        <v>13</v>
      </c>
      <c r="C30" s="36">
        <f t="shared" si="2"/>
        <v>43808</v>
      </c>
      <c r="D30" s="37"/>
      <c r="E30" s="38">
        <f t="shared" si="3"/>
        <v>43835</v>
      </c>
      <c r="F30" s="39"/>
      <c r="G30" s="40">
        <v>160</v>
      </c>
      <c r="H30" s="41"/>
      <c r="I30" s="42"/>
      <c r="J30" s="42"/>
      <c r="K30" s="42"/>
      <c r="L30" s="42"/>
      <c r="M30" s="40">
        <f t="shared" si="0"/>
        <v>0</v>
      </c>
      <c r="S30">
        <f>NETWORKDAYS(C30,E30)</f>
        <v>20</v>
      </c>
      <c r="V30" s="34">
        <f>SUM($M$18:M30)</f>
        <v>641</v>
      </c>
    </row>
    <row r="31" spans="2:13" ht="6" customHeight="1">
      <c r="B31" s="43"/>
      <c r="C31" s="44"/>
      <c r="D31" s="44"/>
      <c r="E31" s="45"/>
      <c r="F31" s="45"/>
      <c r="G31" s="45"/>
      <c r="H31" s="43"/>
      <c r="I31" s="44"/>
      <c r="J31" s="44"/>
      <c r="K31" s="44"/>
      <c r="L31" s="44"/>
      <c r="M31" s="46"/>
    </row>
    <row r="32" spans="2:13" ht="15" thickBot="1">
      <c r="B32" s="47"/>
      <c r="C32" s="48"/>
      <c r="D32" s="48"/>
      <c r="E32" s="49" t="s">
        <v>16</v>
      </c>
      <c r="F32" s="50"/>
      <c r="G32" s="51">
        <f>SUM(G18:G30)</f>
        <v>2080</v>
      </c>
      <c r="H32" s="47"/>
      <c r="I32" s="48"/>
      <c r="J32" s="48"/>
      <c r="K32" s="48"/>
      <c r="L32" s="48"/>
      <c r="M32" s="52">
        <f>SUM(M18:M31)</f>
        <v>641</v>
      </c>
    </row>
    <row r="33" spans="2:18" ht="11.25" customHeight="1">
      <c r="B33" s="53"/>
      <c r="C33" s="54"/>
      <c r="D33" s="54"/>
      <c r="E33" s="54"/>
      <c r="F33" s="54"/>
      <c r="G33" s="54"/>
      <c r="H33" s="54"/>
      <c r="L33" s="53"/>
      <c r="M33" s="54"/>
      <c r="N33" s="54"/>
      <c r="O33" s="54"/>
      <c r="P33" s="54"/>
      <c r="Q33" s="54"/>
      <c r="R33" s="54"/>
    </row>
    <row r="34" spans="2:18" ht="11.25" customHeight="1">
      <c r="B34" s="53"/>
      <c r="C34" s="54"/>
      <c r="D34" s="54"/>
      <c r="E34" s="54"/>
      <c r="F34" s="54"/>
      <c r="G34" s="54"/>
      <c r="H34" s="54"/>
      <c r="L34" s="53"/>
      <c r="M34" s="54"/>
      <c r="N34" s="54"/>
      <c r="O34" s="54"/>
      <c r="P34" s="54"/>
      <c r="Q34" s="54"/>
      <c r="R34" s="54"/>
    </row>
    <row r="35" spans="2:18" ht="11.25" customHeight="1">
      <c r="B35" s="53"/>
      <c r="C35" s="54"/>
      <c r="D35" s="54"/>
      <c r="E35" s="54"/>
      <c r="F35" s="54"/>
      <c r="G35" s="54"/>
      <c r="H35" s="54"/>
      <c r="L35" s="53"/>
      <c r="M35" s="54"/>
      <c r="N35" s="54"/>
      <c r="O35" s="54"/>
      <c r="P35" s="54"/>
      <c r="Q35" s="54"/>
      <c r="R35" s="54"/>
    </row>
    <row r="36" spans="2:18" ht="11.25" customHeight="1">
      <c r="B36" s="53"/>
      <c r="C36" s="54"/>
      <c r="D36" s="54"/>
      <c r="E36" s="54"/>
      <c r="F36" s="54"/>
      <c r="G36" s="54"/>
      <c r="H36" s="54"/>
      <c r="L36" s="53"/>
      <c r="M36" s="54"/>
      <c r="N36" s="54"/>
      <c r="O36" s="54"/>
      <c r="P36" s="54"/>
      <c r="Q36" s="54"/>
      <c r="R36" s="54"/>
    </row>
    <row r="37" spans="2:18" ht="11.25" customHeight="1">
      <c r="B37" s="53"/>
      <c r="C37" s="54"/>
      <c r="D37" s="54"/>
      <c r="E37" s="54"/>
      <c r="F37" s="54"/>
      <c r="G37" s="54"/>
      <c r="H37" s="54"/>
      <c r="L37" s="53"/>
      <c r="M37" s="54"/>
      <c r="N37" s="54"/>
      <c r="O37" s="54"/>
      <c r="P37" s="54"/>
      <c r="Q37" s="54"/>
      <c r="R37" s="54"/>
    </row>
    <row r="38" spans="2:18" ht="11.25" customHeight="1">
      <c r="B38" s="53"/>
      <c r="C38" s="54"/>
      <c r="D38" s="54"/>
      <c r="E38" s="54"/>
      <c r="F38" s="54"/>
      <c r="G38" s="54"/>
      <c r="H38" s="54"/>
      <c r="L38" s="53"/>
      <c r="M38" s="54"/>
      <c r="N38" s="54"/>
      <c r="O38" s="54"/>
      <c r="P38" s="54"/>
      <c r="Q38" s="54"/>
      <c r="R38" s="54"/>
    </row>
    <row r="39" spans="2:18" ht="11.25" customHeight="1">
      <c r="B39" s="53"/>
      <c r="C39" s="54"/>
      <c r="D39" s="54"/>
      <c r="E39" s="54"/>
      <c r="F39" s="54"/>
      <c r="G39" s="54"/>
      <c r="H39" s="54"/>
      <c r="L39" s="53"/>
      <c r="M39" s="54"/>
      <c r="N39" s="54"/>
      <c r="O39" s="54"/>
      <c r="P39" s="54"/>
      <c r="Q39" s="54"/>
      <c r="R39" s="54"/>
    </row>
    <row r="40" spans="2:18" ht="11.25" customHeight="1">
      <c r="B40" s="53"/>
      <c r="C40" s="54"/>
      <c r="D40" s="54"/>
      <c r="E40" s="54"/>
      <c r="F40" s="54"/>
      <c r="G40" s="54"/>
      <c r="H40" s="54"/>
      <c r="L40" s="53"/>
      <c r="M40" s="54"/>
      <c r="N40" s="54"/>
      <c r="O40" s="54"/>
      <c r="P40" s="54"/>
      <c r="Q40" s="54"/>
      <c r="R40" s="54"/>
    </row>
    <row r="41" spans="2:18" ht="11.25" customHeight="1">
      <c r="B41" s="53"/>
      <c r="C41" s="54"/>
      <c r="D41" s="54"/>
      <c r="E41" s="54"/>
      <c r="F41" s="54"/>
      <c r="G41" s="54"/>
      <c r="H41" s="54"/>
      <c r="L41" s="53"/>
      <c r="M41" s="54"/>
      <c r="N41" s="54"/>
      <c r="O41" s="54"/>
      <c r="P41" s="54"/>
      <c r="Q41" s="54"/>
      <c r="R41" s="54"/>
    </row>
    <row r="42" spans="2:18" ht="11.25" customHeight="1">
      <c r="B42" s="53"/>
      <c r="C42" s="54"/>
      <c r="D42" s="54"/>
      <c r="E42" s="54"/>
      <c r="F42" s="54"/>
      <c r="G42" s="54"/>
      <c r="H42" s="54"/>
      <c r="L42" s="53"/>
      <c r="M42" s="54"/>
      <c r="N42" s="54"/>
      <c r="O42" s="54"/>
      <c r="P42" s="54"/>
      <c r="Q42" s="54"/>
      <c r="R42" s="54"/>
    </row>
    <row r="43" spans="2:18" ht="11.25" customHeight="1">
      <c r="B43" s="53"/>
      <c r="C43" s="54"/>
      <c r="D43" s="54"/>
      <c r="E43" s="54"/>
      <c r="F43" s="54"/>
      <c r="G43" s="54"/>
      <c r="H43" s="54"/>
      <c r="L43" s="53"/>
      <c r="M43" s="54"/>
      <c r="N43" s="54"/>
      <c r="O43" s="54"/>
      <c r="P43" s="54"/>
      <c r="Q43" s="54"/>
      <c r="R43" s="54"/>
    </row>
    <row r="44" spans="2:18" ht="11.25" customHeight="1">
      <c r="B44" s="53"/>
      <c r="C44" s="54"/>
      <c r="D44" s="54"/>
      <c r="E44" s="54"/>
      <c r="F44" s="54"/>
      <c r="G44" s="54"/>
      <c r="H44" s="54"/>
      <c r="L44" s="53"/>
      <c r="M44" s="54"/>
      <c r="N44" s="54"/>
      <c r="O44" s="54"/>
      <c r="P44" s="54"/>
      <c r="Q44" s="54"/>
      <c r="R44" s="54"/>
    </row>
    <row r="45" spans="2:18" ht="11.25" customHeight="1">
      <c r="B45" s="53"/>
      <c r="C45" s="54"/>
      <c r="D45" s="54"/>
      <c r="E45" s="54"/>
      <c r="F45" s="54"/>
      <c r="G45" s="54"/>
      <c r="H45" s="54"/>
      <c r="L45" s="53"/>
      <c r="M45" s="54"/>
      <c r="N45" s="54"/>
      <c r="O45" s="54"/>
      <c r="P45" s="54"/>
      <c r="Q45" s="54"/>
      <c r="R45" s="54"/>
    </row>
    <row r="46" spans="2:18" ht="11.25" customHeight="1">
      <c r="B46" s="53"/>
      <c r="C46" s="54"/>
      <c r="D46" s="54"/>
      <c r="E46" s="54"/>
      <c r="F46" s="54"/>
      <c r="G46" s="54"/>
      <c r="H46" s="54"/>
      <c r="L46" s="53"/>
      <c r="M46" s="54"/>
      <c r="N46" s="54"/>
      <c r="O46" s="54"/>
      <c r="P46" s="54"/>
      <c r="Q46" s="54"/>
      <c r="R46" s="54"/>
    </row>
    <row r="47" spans="2:18" ht="11.25" customHeight="1">
      <c r="B47" s="53"/>
      <c r="C47" s="54"/>
      <c r="D47" s="54"/>
      <c r="E47" s="54"/>
      <c r="F47" s="54"/>
      <c r="G47" s="54"/>
      <c r="H47" s="54"/>
      <c r="L47" s="53"/>
      <c r="M47" s="54"/>
      <c r="N47" s="54"/>
      <c r="O47" s="54"/>
      <c r="P47" s="54"/>
      <c r="Q47" s="54"/>
      <c r="R47" s="54"/>
    </row>
    <row r="48" spans="2:18" ht="11.25" customHeight="1">
      <c r="B48" s="53"/>
      <c r="C48" s="54"/>
      <c r="D48" s="54"/>
      <c r="E48" s="54"/>
      <c r="F48" s="54"/>
      <c r="G48" s="54"/>
      <c r="H48" s="54"/>
      <c r="L48" s="53"/>
      <c r="M48" s="54"/>
      <c r="N48" s="54"/>
      <c r="O48" s="54"/>
      <c r="P48" s="54"/>
      <c r="Q48" s="54"/>
      <c r="R48" s="54"/>
    </row>
    <row r="49" spans="2:18" ht="11.25" customHeight="1">
      <c r="B49" s="53"/>
      <c r="C49" s="54"/>
      <c r="D49" s="54"/>
      <c r="E49" s="54"/>
      <c r="F49" s="54"/>
      <c r="G49" s="54"/>
      <c r="H49" s="54"/>
      <c r="L49" s="53"/>
      <c r="M49" s="54"/>
      <c r="N49" s="54"/>
      <c r="O49" s="54"/>
      <c r="P49" s="54"/>
      <c r="Q49" s="54"/>
      <c r="R49" s="54"/>
    </row>
    <row r="50" spans="2:18" ht="11.25" customHeight="1">
      <c r="B50" s="53"/>
      <c r="C50" s="54"/>
      <c r="D50" s="54"/>
      <c r="E50" s="54"/>
      <c r="F50" s="54"/>
      <c r="G50" s="54"/>
      <c r="H50" s="54"/>
      <c r="L50" s="53"/>
      <c r="M50" s="54"/>
      <c r="N50" s="54"/>
      <c r="O50" s="54"/>
      <c r="P50" s="54"/>
      <c r="Q50" s="54"/>
      <c r="R50" s="54"/>
    </row>
    <row r="51" spans="2:18" ht="11.25" customHeight="1">
      <c r="B51" s="53"/>
      <c r="C51" s="54"/>
      <c r="D51" s="54"/>
      <c r="E51" s="54"/>
      <c r="F51" s="54"/>
      <c r="G51" s="54"/>
      <c r="H51" s="54"/>
      <c r="L51" s="53"/>
      <c r="M51" s="54"/>
      <c r="N51" s="54"/>
      <c r="O51" s="54"/>
      <c r="P51" s="54"/>
      <c r="Q51" s="54"/>
      <c r="R51" s="54"/>
    </row>
    <row r="52" spans="2:18" ht="11.25" customHeight="1">
      <c r="B52" s="53"/>
      <c r="C52" s="54"/>
      <c r="D52" s="54"/>
      <c r="E52" s="54"/>
      <c r="F52" s="54"/>
      <c r="G52" s="54"/>
      <c r="H52" s="54"/>
      <c r="L52" s="53"/>
      <c r="M52" s="54"/>
      <c r="N52" s="54"/>
      <c r="O52" s="54"/>
      <c r="P52" s="54"/>
      <c r="Q52" s="54"/>
      <c r="R52" s="54"/>
    </row>
    <row r="53" spans="2:18" ht="11.25" customHeight="1" hidden="1">
      <c r="B53" s="53"/>
      <c r="C53" s="54"/>
      <c r="D53" s="54"/>
      <c r="E53" s="54"/>
      <c r="F53" s="54"/>
      <c r="G53" s="54"/>
      <c r="H53" s="54"/>
      <c r="L53" s="53"/>
      <c r="M53" s="54"/>
      <c r="N53" s="54"/>
      <c r="O53" s="54"/>
      <c r="P53" s="54"/>
      <c r="Q53" s="54"/>
      <c r="R53" s="54"/>
    </row>
    <row r="54" spans="2:18" ht="11.25" customHeight="1" hidden="1">
      <c r="B54" s="53"/>
      <c r="C54" s="54"/>
      <c r="D54" s="54"/>
      <c r="E54" s="54"/>
      <c r="F54" s="54"/>
      <c r="G54" s="54"/>
      <c r="H54" s="54"/>
      <c r="L54" s="53"/>
      <c r="M54" s="54"/>
      <c r="N54" s="54"/>
      <c r="O54" s="54"/>
      <c r="P54" s="54"/>
      <c r="Q54" s="54"/>
      <c r="R54" s="54"/>
    </row>
    <row r="55" spans="2:18" ht="11.25" customHeight="1" hidden="1">
      <c r="B55" s="53"/>
      <c r="C55" s="54"/>
      <c r="D55" s="54"/>
      <c r="E55" s="54"/>
      <c r="F55" s="54"/>
      <c r="G55" s="54"/>
      <c r="H55" s="54"/>
      <c r="L55" s="53"/>
      <c r="M55" s="54"/>
      <c r="N55" s="54"/>
      <c r="O55" s="54"/>
      <c r="P55" s="54"/>
      <c r="Q55" s="54"/>
      <c r="R55" s="54"/>
    </row>
    <row r="56" ht="11.25" customHeight="1" hidden="1"/>
    <row r="57" spans="1:6" ht="14.25" hidden="1">
      <c r="A57" s="5" t="s">
        <v>21</v>
      </c>
      <c r="C57" s="9">
        <v>42005</v>
      </c>
      <c r="D57" s="7" t="s">
        <v>2</v>
      </c>
      <c r="E57" s="7">
        <v>2080</v>
      </c>
      <c r="F57" s="5" t="s">
        <v>22</v>
      </c>
    </row>
    <row r="58" spans="1:6" ht="14.25" hidden="1">
      <c r="A58" s="5"/>
      <c r="C58" s="8"/>
      <c r="D58" s="5"/>
      <c r="E58" s="5"/>
      <c r="F58" s="5"/>
    </row>
    <row r="59" spans="1:8" ht="14.25" hidden="1">
      <c r="A59" s="66" t="str">
        <f>"Calculate the proportion of the basic hours attributable to the period from the start of the calculation year, "&amp;TEXT(C7,"d mmmm")&amp;" to "&amp;TEXT(C57-1,"dd mmmm")&amp;" ("&amp;C57-C7&amp;") days"</f>
        <v>Calculate the proportion of the basic hours attributable to the period from the start of the calculation year, 7 January to 31 December (-1467) days</v>
      </c>
      <c r="B59" s="66"/>
      <c r="C59" s="66"/>
      <c r="D59" s="66"/>
      <c r="E59" s="66"/>
      <c r="F59" s="66"/>
      <c r="G59" s="66"/>
      <c r="H59" s="66"/>
    </row>
    <row r="60" spans="1:8" ht="25.5" customHeight="1" hidden="1">
      <c r="A60" s="11"/>
      <c r="B60" s="5"/>
      <c r="C60" s="12"/>
      <c r="D60" s="12"/>
      <c r="E60" s="12"/>
      <c r="F60" s="12"/>
      <c r="G60" s="12"/>
      <c r="H60" s="12"/>
    </row>
    <row r="61" spans="1:8" ht="15" customHeight="1" hidden="1">
      <c r="A61" s="5"/>
      <c r="B61" s="7" t="s">
        <v>23</v>
      </c>
      <c r="C61" s="55">
        <f>C9</f>
        <v>2080</v>
      </c>
      <c r="D61" s="12" t="s">
        <v>24</v>
      </c>
      <c r="E61" s="56">
        <f>C57-C7</f>
        <v>-1467</v>
      </c>
      <c r="F61" s="57" t="s">
        <v>4</v>
      </c>
      <c r="G61" s="58">
        <f>E61/E62*C61</f>
        <v>-8359.890410958904</v>
      </c>
      <c r="H61" s="15" t="s">
        <v>22</v>
      </c>
    </row>
    <row r="62" spans="1:8" ht="14.25" hidden="1">
      <c r="A62" s="5"/>
      <c r="B62" s="5"/>
      <c r="C62" s="16"/>
      <c r="D62" s="12"/>
      <c r="E62" s="16">
        <v>365</v>
      </c>
      <c r="F62" s="12"/>
      <c r="G62" s="12"/>
      <c r="H62" s="12"/>
    </row>
    <row r="63" spans="2:6" ht="14.25" hidden="1">
      <c r="B63" s="5"/>
      <c r="C63" s="5"/>
      <c r="D63" s="5"/>
      <c r="E63" s="5"/>
      <c r="F63" s="5"/>
    </row>
    <row r="64" spans="1:8" ht="14.25" hidden="1">
      <c r="A64" s="66" t="str">
        <f>"Calculate the proportion of the basic hours attributable to the period following the variation, "&amp;TEXT(C57,"d mmmm")&amp;" to "&amp;TEXT(E7,"dd mmmm")&amp;" ("&amp;E7-C57+1&amp;") days"</f>
        <v>Calculate the proportion of the basic hours attributable to the period following the variation, 1 January to 06 January (1832) days</v>
      </c>
      <c r="B64" s="67"/>
      <c r="C64" s="67"/>
      <c r="D64" s="67"/>
      <c r="E64" s="67"/>
      <c r="F64" s="67"/>
      <c r="G64" s="67"/>
      <c r="H64" s="67"/>
    </row>
    <row r="65" spans="2:8" ht="27" customHeight="1" hidden="1">
      <c r="B65" s="5"/>
      <c r="C65" s="12"/>
      <c r="D65" s="12"/>
      <c r="E65" s="12"/>
      <c r="F65" s="12"/>
      <c r="G65" s="12"/>
      <c r="H65" s="12"/>
    </row>
    <row r="66" spans="2:8" ht="15" hidden="1" thickBot="1">
      <c r="B66" s="7" t="s">
        <v>25</v>
      </c>
      <c r="C66" s="55">
        <f>E57</f>
        <v>2080</v>
      </c>
      <c r="D66" s="12" t="s">
        <v>24</v>
      </c>
      <c r="E66" s="56">
        <f>E7+1-C57</f>
        <v>1832</v>
      </c>
      <c r="F66" s="57" t="s">
        <v>4</v>
      </c>
      <c r="G66" s="58">
        <f>E66/E67*C66</f>
        <v>10439.890410958904</v>
      </c>
      <c r="H66" s="15" t="s">
        <v>22</v>
      </c>
    </row>
    <row r="67" spans="2:8" ht="20.25" customHeight="1" hidden="1">
      <c r="B67" s="5"/>
      <c r="C67" s="16"/>
      <c r="D67" s="12"/>
      <c r="E67" s="16">
        <v>365</v>
      </c>
      <c r="F67" s="12"/>
      <c r="G67" s="12"/>
      <c r="H67" s="12"/>
    </row>
    <row r="68" spans="2:8" ht="8.25" customHeight="1" hidden="1">
      <c r="B68" s="5"/>
      <c r="C68" s="5"/>
      <c r="D68" s="5"/>
      <c r="E68" s="5"/>
      <c r="F68" s="5"/>
      <c r="G68" s="59"/>
      <c r="H68" s="60"/>
    </row>
    <row r="69" spans="1:8" ht="15" hidden="1" thickBot="1">
      <c r="A69" s="68" t="str">
        <f>"Adjusted basic hours for calculation year from "&amp;TEXT(C57,"d mmmm")&amp;" due to variation (a. + b.)"</f>
        <v>Adjusted basic hours for calculation year from 1 January due to variation (a. + b.)</v>
      </c>
      <c r="B69" s="69"/>
      <c r="C69" s="69"/>
      <c r="D69" s="69"/>
      <c r="E69" s="69"/>
      <c r="F69" s="61"/>
      <c r="G69" s="62">
        <f>G61+G66</f>
        <v>2080</v>
      </c>
      <c r="H69" s="63" t="s">
        <v>22</v>
      </c>
    </row>
    <row r="70" spans="2:6" ht="14.25" hidden="1">
      <c r="B70" s="5"/>
      <c r="C70" s="5"/>
      <c r="D70" s="5"/>
      <c r="E70" s="5"/>
      <c r="F70" s="5"/>
    </row>
    <row r="71" spans="1:8" ht="12.75" customHeight="1" hidden="1">
      <c r="A71" s="66" t="str">
        <f>"Time treated as worked for pay reference periods prior to variation"</f>
        <v>Time treated as worked for pay reference periods prior to variation</v>
      </c>
      <c r="B71" s="66"/>
      <c r="C71" s="66"/>
      <c r="D71" s="66"/>
      <c r="E71" s="66"/>
      <c r="F71" s="66"/>
      <c r="G71" s="66"/>
      <c r="H71" s="66"/>
    </row>
    <row r="72" spans="1:7" ht="8.25" customHeight="1" hidden="1">
      <c r="A72" s="11"/>
      <c r="B72" s="5"/>
      <c r="C72" s="12"/>
      <c r="D72" s="12"/>
      <c r="E72" s="12"/>
      <c r="F72" s="12"/>
      <c r="G72" s="12"/>
    </row>
    <row r="73" spans="1:7" ht="15" hidden="1" thickBot="1">
      <c r="A73" s="5"/>
      <c r="B73" s="5"/>
      <c r="C73" s="64">
        <f>C9</f>
        <v>2080</v>
      </c>
      <c r="D73" s="12" t="s">
        <v>4</v>
      </c>
      <c r="E73" s="14">
        <f>C73/C74</f>
        <v>173.33333333333334</v>
      </c>
      <c r="F73" s="15" t="s">
        <v>5</v>
      </c>
      <c r="G73" s="15"/>
    </row>
    <row r="74" spans="1:7" ht="14.25" hidden="1">
      <c r="A74" s="5"/>
      <c r="B74" s="5"/>
      <c r="C74" s="16">
        <v>12</v>
      </c>
      <c r="D74" s="12"/>
      <c r="E74" s="12"/>
      <c r="F74" s="12"/>
      <c r="G74" s="12"/>
    </row>
    <row r="75" spans="1:8" ht="14.25" hidden="1">
      <c r="A75" s="66" t="str">
        <f>"Time treated as worked for pay references following "&amp;TEXT(C57,"d mmmm yyyy")</f>
        <v>Time treated as worked for pay references following 1 January 2015</v>
      </c>
      <c r="B75" s="66"/>
      <c r="C75" s="66"/>
      <c r="D75" s="66"/>
      <c r="E75" s="66"/>
      <c r="F75" s="66"/>
      <c r="G75" s="66"/>
      <c r="H75" s="66"/>
    </row>
    <row r="76" spans="2:7" ht="27" customHeight="1" hidden="1">
      <c r="B76" s="5"/>
      <c r="C76" s="12"/>
      <c r="D76" s="12"/>
      <c r="E76" s="12"/>
      <c r="F76" s="12"/>
      <c r="G76" s="12"/>
    </row>
    <row r="77" spans="2:16" ht="15" hidden="1" thickBot="1">
      <c r="B77" s="5"/>
      <c r="C77" s="65">
        <f>G69</f>
        <v>2080</v>
      </c>
      <c r="D77" s="12" t="s">
        <v>4</v>
      </c>
      <c r="E77" s="14">
        <f>C77/C78</f>
        <v>173.33333333333334</v>
      </c>
      <c r="F77" s="15" t="s">
        <v>5</v>
      </c>
      <c r="G77" s="15"/>
      <c r="L77" s="5"/>
      <c r="M77" s="5"/>
      <c r="N77" s="5"/>
      <c r="O77" s="5"/>
      <c r="P77" s="5"/>
    </row>
    <row r="78" spans="2:16" ht="14.25" hidden="1">
      <c r="B78" s="5"/>
      <c r="C78" s="16">
        <v>12</v>
      </c>
      <c r="D78" s="12"/>
      <c r="E78" s="12"/>
      <c r="F78" s="12"/>
      <c r="G78" s="12"/>
      <c r="L78" s="5"/>
      <c r="M78" s="5"/>
      <c r="N78" s="5"/>
      <c r="O78" s="5"/>
      <c r="P78" s="5"/>
    </row>
    <row r="79" spans="2:16" ht="14.25" hidden="1">
      <c r="B79" s="5"/>
      <c r="C79" s="5"/>
      <c r="D79" s="5"/>
      <c r="E79" s="5"/>
      <c r="F79" s="5"/>
      <c r="L79" s="5"/>
      <c r="M79" s="5"/>
      <c r="N79" s="5"/>
      <c r="O79" s="5"/>
      <c r="P79" s="5"/>
    </row>
    <row r="80" ht="14.25" hidden="1"/>
    <row r="81" ht="14.25" hidden="1"/>
    <row r="82" ht="14.25" hidden="1"/>
  </sheetData>
  <sheetProtection/>
  <mergeCells count="11">
    <mergeCell ref="C17:E17"/>
    <mergeCell ref="A3:I3"/>
    <mergeCell ref="E7:G7"/>
    <mergeCell ref="O7:Q7"/>
    <mergeCell ref="A11:H11"/>
    <mergeCell ref="H15:M15"/>
    <mergeCell ref="A59:H59"/>
    <mergeCell ref="A64:H64"/>
    <mergeCell ref="A69:E69"/>
    <mergeCell ref="A71:H71"/>
    <mergeCell ref="A75:H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6028816</dc:creator>
  <cp:keywords/>
  <dc:description/>
  <cp:lastModifiedBy>Steve Goodwin</cp:lastModifiedBy>
  <dcterms:created xsi:type="dcterms:W3CDTF">2020-03-12T15:22:49Z</dcterms:created>
  <dcterms:modified xsi:type="dcterms:W3CDTF">2020-03-18T09:10:38Z</dcterms:modified>
  <cp:category/>
  <cp:version/>
  <cp:contentType/>
  <cp:contentStatus/>
</cp:coreProperties>
</file>