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50" windowHeight="12500" activeTab="0"/>
  </bookViews>
  <sheets>
    <sheet name="NMWM08070" sheetId="1" r:id="rId1"/>
  </sheets>
  <definedNames>
    <definedName name="_xlnm.Print_Area" localSheetId="0">'NMWM08070'!$A$1:$I$89</definedName>
  </definedNames>
  <calcPr fullCalcOnLoad="1"/>
</workbook>
</file>

<file path=xl/sharedStrings.xml><?xml version="1.0" encoding="utf-8"?>
<sst xmlns="http://schemas.openxmlformats.org/spreadsheetml/2006/main" count="36" uniqueCount="20">
  <si>
    <t>Example 1: calculating hours worked in shortened pay reference period</t>
  </si>
  <si>
    <t>Calculation year =</t>
  </si>
  <si>
    <t>to</t>
  </si>
  <si>
    <t>Basic hours =</t>
  </si>
  <si>
    <t>Leaves employment</t>
  </si>
  <si>
    <t>(during prp beginning</t>
  </si>
  <si>
    <t>)</t>
  </si>
  <si>
    <t>=</t>
  </si>
  <si>
    <t xml:space="preserve">hours </t>
  </si>
  <si>
    <t>x</t>
  </si>
  <si>
    <t>hours</t>
  </si>
  <si>
    <t>Resulting in time to be treated as worked in the respective pay references periods as:</t>
  </si>
  <si>
    <t>Month</t>
  </si>
  <si>
    <t>Pay reference period</t>
  </si>
  <si>
    <t>Time treated as worked</t>
  </si>
  <si>
    <t>Total</t>
  </si>
  <si>
    <t>NMWM08060</t>
  </si>
  <si>
    <t>Examples of adjusting time treated as worked when leaving employment</t>
  </si>
  <si>
    <t>Example 2: calculating hours worked in shortened pay reference period</t>
  </si>
  <si>
    <t>Four-weekly period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</si>
</sst>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[$-809]dd\ mmmm\ yyyy;@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mmmm\-yy"/>
    <numFmt numFmtId="179" formatCode="mmm\-yyyy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_-&quot;£&quot;* #,##0.000_-;\-&quot;£&quot;* #,##0.000_-;_-&quot;£&quot;* &quot;-&quot;??_-;_-@_-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21"/>
      <name val="Verdana"/>
      <family val="2"/>
    </font>
    <font>
      <b/>
      <sz val="10"/>
      <color indexed="16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sz val="9"/>
      <name val="Symbol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9"/>
      <color indexed="43"/>
      <name val="Verdana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70" fontId="8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 horizontal="left" indent="3"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 quotePrefix="1">
      <alignment/>
    </xf>
    <xf numFmtId="2" fontId="11" fillId="33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0" borderId="13" xfId="0" applyFont="1" applyBorder="1" applyAlignment="1">
      <alignment horizontal="center"/>
    </xf>
    <xf numFmtId="14" fontId="7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4" fontId="7" fillId="0" borderId="18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4" fontId="7" fillId="0" borderId="21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" fontId="5" fillId="33" borderId="2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70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SheetLayoutView="100" zoomScalePageLayoutView="0" workbookViewId="0" topLeftCell="A31">
      <selection activeCell="G70" sqref="G70"/>
    </sheetView>
  </sheetViews>
  <sheetFormatPr defaultColWidth="9.140625" defaultRowHeight="12.75"/>
  <cols>
    <col min="1" max="1" width="10.140625" style="0" bestFit="1" customWidth="1"/>
    <col min="2" max="2" width="9.28125" style="0" bestFit="1" customWidth="1"/>
    <col min="3" max="3" width="18.8515625" style="0" bestFit="1" customWidth="1"/>
    <col min="4" max="4" width="2.28125" style="0" customWidth="1"/>
    <col min="5" max="5" width="11.421875" style="0" customWidth="1"/>
    <col min="6" max="6" width="1.28515625" style="0" customWidth="1"/>
    <col min="7" max="7" width="10.28125" style="0" customWidth="1"/>
    <col min="8" max="8" width="16.00390625" style="0" bestFit="1" customWidth="1"/>
  </cols>
  <sheetData>
    <row r="1" spans="1:3" ht="13.5">
      <c r="A1" s="1" t="s">
        <v>16</v>
      </c>
      <c r="C1" s="2"/>
    </row>
    <row r="3" spans="1:13" ht="13.5">
      <c r="A3" s="66" t="s">
        <v>17</v>
      </c>
      <c r="B3" s="67"/>
      <c r="C3" s="67"/>
      <c r="D3" s="67"/>
      <c r="E3" s="67"/>
      <c r="F3" s="67"/>
      <c r="G3" s="67"/>
      <c r="H3" s="67"/>
      <c r="I3" s="67"/>
      <c r="J3" s="3"/>
      <c r="K3" s="3"/>
      <c r="L3" s="3"/>
      <c r="M3" s="3"/>
    </row>
    <row r="5" ht="12">
      <c r="A5" s="4" t="s">
        <v>0</v>
      </c>
    </row>
    <row r="6" spans="1:6" ht="12">
      <c r="A6" s="5"/>
      <c r="B6" s="5"/>
      <c r="C6" s="6"/>
      <c r="D6" s="7"/>
      <c r="E6" s="8"/>
      <c r="F6" s="5"/>
    </row>
    <row r="7" spans="1:7" ht="12">
      <c r="A7" s="5" t="s">
        <v>1</v>
      </c>
      <c r="B7" s="5"/>
      <c r="C7" s="9">
        <v>43556</v>
      </c>
      <c r="D7" s="7" t="s">
        <v>2</v>
      </c>
      <c r="E7" s="60">
        <f>DATE(YEAR(C7)+1,MONTH(C7),DAY(C7))-1</f>
        <v>43921</v>
      </c>
      <c r="F7" s="61"/>
      <c r="G7" s="61"/>
    </row>
    <row r="8" spans="1:6" ht="12">
      <c r="A8" s="5"/>
      <c r="B8" s="5"/>
      <c r="C8" s="5"/>
      <c r="D8" s="5"/>
      <c r="E8" s="5"/>
      <c r="F8" s="5"/>
    </row>
    <row r="9" spans="1:6" ht="12">
      <c r="A9" s="5" t="s">
        <v>3</v>
      </c>
      <c r="B9" s="5"/>
      <c r="C9" s="10">
        <v>2080</v>
      </c>
      <c r="D9" s="5"/>
      <c r="E9" s="11"/>
      <c r="F9" s="5"/>
    </row>
    <row r="10" spans="1:6" ht="12">
      <c r="A10" s="5"/>
      <c r="B10" s="5"/>
      <c r="C10" s="12"/>
      <c r="D10" s="5"/>
      <c r="E10" s="5"/>
      <c r="F10" s="5"/>
    </row>
    <row r="11" spans="1:9" ht="12">
      <c r="A11" s="5" t="s">
        <v>4</v>
      </c>
      <c r="C11" s="9">
        <v>43750</v>
      </c>
      <c r="D11" s="7"/>
      <c r="E11" s="13" t="s">
        <v>5</v>
      </c>
      <c r="F11" s="14"/>
      <c r="G11" s="14"/>
      <c r="H11" s="15">
        <v>43739</v>
      </c>
      <c r="I11" s="14" t="s">
        <v>6</v>
      </c>
    </row>
    <row r="12" spans="1:6" ht="12">
      <c r="A12" s="5"/>
      <c r="C12" s="8"/>
      <c r="D12" s="5"/>
      <c r="E12" s="5"/>
      <c r="F12" s="5"/>
    </row>
    <row r="13" spans="1:8" ht="27" customHeight="1">
      <c r="A13" s="62" t="str">
        <f>"Time treated as worked for pay reference periods prior to leaving"</f>
        <v>Time treated as worked for pay reference periods prior to leaving</v>
      </c>
      <c r="B13" s="62"/>
      <c r="C13" s="62"/>
      <c r="D13" s="62"/>
      <c r="E13" s="62"/>
      <c r="F13" s="62"/>
      <c r="G13" s="62"/>
      <c r="H13" s="62"/>
    </row>
    <row r="14" spans="1:7" ht="8.25" customHeight="1">
      <c r="A14" s="16"/>
      <c r="B14" s="5"/>
      <c r="C14" s="17"/>
      <c r="D14" s="17"/>
      <c r="E14" s="17"/>
      <c r="F14" s="17"/>
      <c r="G14" s="17"/>
    </row>
    <row r="15" spans="1:7" ht="13.5" thickBot="1">
      <c r="A15" s="5"/>
      <c r="B15" s="5"/>
      <c r="C15" s="18">
        <f>C9</f>
        <v>2080</v>
      </c>
      <c r="D15" s="17" t="s">
        <v>7</v>
      </c>
      <c r="E15" s="19">
        <f>C15/C16</f>
        <v>173.33333333333334</v>
      </c>
      <c r="F15" s="20" t="s">
        <v>8</v>
      </c>
      <c r="G15" s="20"/>
    </row>
    <row r="16" spans="1:7" ht="13.5">
      <c r="A16" s="5"/>
      <c r="B16" s="5"/>
      <c r="C16" s="21">
        <v>12</v>
      </c>
      <c r="D16" s="17"/>
      <c r="E16" s="17"/>
      <c r="F16" s="17"/>
      <c r="G16" s="17"/>
    </row>
    <row r="17" spans="2:6" ht="12">
      <c r="B17" s="5"/>
      <c r="C17" s="5"/>
      <c r="D17" s="5"/>
      <c r="E17" s="5"/>
      <c r="F17" s="5"/>
    </row>
    <row r="18" spans="1:8" ht="25.5" customHeight="1">
      <c r="A18" s="62" t="str">
        <f>"Calculate the proportion of the basic hours to be treated as worked in final pay reference period, "&amp;TEXT(H11,"d mmmm")&amp;" to "&amp;TEXT(C11,"dd mmmm")&amp;" ("&amp;C11-H11+1&amp;") days"</f>
        <v>Calculate the proportion of the basic hours to be treated as worked in final pay reference period, 1 October to 12 October (12) days</v>
      </c>
      <c r="B18" s="62"/>
      <c r="C18" s="62"/>
      <c r="D18" s="62"/>
      <c r="E18" s="62"/>
      <c r="F18" s="62"/>
      <c r="G18" s="62"/>
      <c r="H18" s="62"/>
    </row>
    <row r="19" spans="2:8" ht="8.25" customHeight="1">
      <c r="B19" s="5"/>
      <c r="C19" s="17"/>
      <c r="D19" s="17"/>
      <c r="E19" s="17"/>
      <c r="F19" s="17"/>
      <c r="G19" s="17"/>
      <c r="H19" s="17"/>
    </row>
    <row r="20" spans="2:8" ht="13.5" thickBot="1">
      <c r="B20" s="7"/>
      <c r="C20" s="22">
        <f>C9</f>
        <v>2080</v>
      </c>
      <c r="D20" s="17" t="s">
        <v>9</v>
      </c>
      <c r="E20" s="23">
        <f>C11+1-H11</f>
        <v>12</v>
      </c>
      <c r="F20" s="24" t="s">
        <v>7</v>
      </c>
      <c r="G20" s="25">
        <f>E20/E21*C20</f>
        <v>68.3835616438356</v>
      </c>
      <c r="H20" s="20" t="s">
        <v>10</v>
      </c>
    </row>
    <row r="21" spans="2:8" ht="13.5">
      <c r="B21" s="5"/>
      <c r="C21" s="21"/>
      <c r="D21" s="17"/>
      <c r="E21" s="21">
        <v>365</v>
      </c>
      <c r="F21" s="17"/>
      <c r="G21" s="17"/>
      <c r="H21" s="17"/>
    </row>
    <row r="22" spans="2:8" ht="13.5">
      <c r="B22" s="5"/>
      <c r="C22" s="5"/>
      <c r="D22" s="5"/>
      <c r="E22" s="5"/>
      <c r="F22" s="5"/>
      <c r="G22" s="26"/>
      <c r="H22" s="27"/>
    </row>
    <row r="23" spans="2:6" ht="12">
      <c r="B23" s="5"/>
      <c r="C23" s="5"/>
      <c r="D23" s="5"/>
      <c r="E23" s="5"/>
      <c r="F23" s="5"/>
    </row>
    <row r="24" spans="1:8" ht="27" customHeight="1" thickBot="1">
      <c r="A24" s="62" t="s">
        <v>11</v>
      </c>
      <c r="B24" s="63"/>
      <c r="C24" s="63"/>
      <c r="D24" s="63"/>
      <c r="E24" s="63"/>
      <c r="F24" s="63"/>
      <c r="G24" s="63"/>
      <c r="H24" s="63"/>
    </row>
    <row r="25" spans="1:7" ht="53.25" customHeight="1" thickBot="1">
      <c r="A25" s="5"/>
      <c r="B25" s="28" t="s">
        <v>12</v>
      </c>
      <c r="C25" s="64" t="s">
        <v>13</v>
      </c>
      <c r="D25" s="65"/>
      <c r="E25" s="65"/>
      <c r="F25" s="29"/>
      <c r="G25" s="29" t="s">
        <v>14</v>
      </c>
    </row>
    <row r="26" spans="1:7" ht="12">
      <c r="A26" s="30"/>
      <c r="B26" s="31">
        <v>1</v>
      </c>
      <c r="C26" s="32">
        <f>C7</f>
        <v>43556</v>
      </c>
      <c r="D26" s="33"/>
      <c r="E26" s="34">
        <f aca="true" t="shared" si="0" ref="E26:E37">DATE(YEAR(C26),MONTH(C26)+1,DAY(C26))-1</f>
        <v>43585</v>
      </c>
      <c r="F26" s="35"/>
      <c r="G26" s="36">
        <f aca="true" t="shared" si="1" ref="G26:G37">IF(C26&lt;=$C$11,IF(E26&lt;$C$11,$E$15,$G$20),"")</f>
        <v>173.33333333333334</v>
      </c>
    </row>
    <row r="27" spans="2:7" ht="12">
      <c r="B27" s="37">
        <v>2</v>
      </c>
      <c r="C27" s="38">
        <f aca="true" t="shared" si="2" ref="C27:C37">DATE(YEAR(C26),MONTH(C26)+1,DAY(C26))</f>
        <v>43586</v>
      </c>
      <c r="D27" s="39"/>
      <c r="E27" s="40">
        <f t="shared" si="0"/>
        <v>43616</v>
      </c>
      <c r="F27" s="41"/>
      <c r="G27" s="42">
        <f t="shared" si="1"/>
        <v>173.33333333333334</v>
      </c>
    </row>
    <row r="28" spans="2:7" ht="12">
      <c r="B28" s="37">
        <v>3</v>
      </c>
      <c r="C28" s="38">
        <f t="shared" si="2"/>
        <v>43617</v>
      </c>
      <c r="D28" s="39"/>
      <c r="E28" s="40">
        <f t="shared" si="0"/>
        <v>43646</v>
      </c>
      <c r="F28" s="41"/>
      <c r="G28" s="42">
        <f t="shared" si="1"/>
        <v>173.33333333333334</v>
      </c>
    </row>
    <row r="29" spans="2:7" ht="12">
      <c r="B29" s="37">
        <v>4</v>
      </c>
      <c r="C29" s="38">
        <f t="shared" si="2"/>
        <v>43647</v>
      </c>
      <c r="D29" s="39"/>
      <c r="E29" s="40">
        <f t="shared" si="0"/>
        <v>43677</v>
      </c>
      <c r="F29" s="41"/>
      <c r="G29" s="42">
        <f t="shared" si="1"/>
        <v>173.33333333333334</v>
      </c>
    </row>
    <row r="30" spans="2:7" ht="12">
      <c r="B30" s="37">
        <v>5</v>
      </c>
      <c r="C30" s="38">
        <f t="shared" si="2"/>
        <v>43678</v>
      </c>
      <c r="D30" s="39"/>
      <c r="E30" s="40">
        <f t="shared" si="0"/>
        <v>43708</v>
      </c>
      <c r="F30" s="41"/>
      <c r="G30" s="42">
        <f t="shared" si="1"/>
        <v>173.33333333333334</v>
      </c>
    </row>
    <row r="31" spans="2:7" ht="12">
      <c r="B31" s="37">
        <v>6</v>
      </c>
      <c r="C31" s="38">
        <f t="shared" si="2"/>
        <v>43709</v>
      </c>
      <c r="D31" s="39"/>
      <c r="E31" s="40">
        <f t="shared" si="0"/>
        <v>43738</v>
      </c>
      <c r="F31" s="41"/>
      <c r="G31" s="42">
        <f t="shared" si="1"/>
        <v>173.33333333333334</v>
      </c>
    </row>
    <row r="32" spans="2:7" ht="12">
      <c r="B32" s="37">
        <v>7</v>
      </c>
      <c r="C32" s="38">
        <f t="shared" si="2"/>
        <v>43739</v>
      </c>
      <c r="D32" s="39"/>
      <c r="E32" s="40">
        <f t="shared" si="0"/>
        <v>43769</v>
      </c>
      <c r="F32" s="41"/>
      <c r="G32" s="42">
        <f t="shared" si="1"/>
        <v>68.3835616438356</v>
      </c>
    </row>
    <row r="33" spans="2:7" ht="12">
      <c r="B33" s="37">
        <v>8</v>
      </c>
      <c r="C33" s="38">
        <f t="shared" si="2"/>
        <v>43770</v>
      </c>
      <c r="D33" s="39"/>
      <c r="E33" s="40">
        <f t="shared" si="0"/>
        <v>43799</v>
      </c>
      <c r="F33" s="41"/>
      <c r="G33" s="42">
        <f t="shared" si="1"/>
      </c>
    </row>
    <row r="34" spans="2:7" ht="12">
      <c r="B34" s="37">
        <v>9</v>
      </c>
      <c r="C34" s="38">
        <f t="shared" si="2"/>
        <v>43800</v>
      </c>
      <c r="D34" s="39"/>
      <c r="E34" s="40">
        <f t="shared" si="0"/>
        <v>43830</v>
      </c>
      <c r="F34" s="41"/>
      <c r="G34" s="42">
        <f t="shared" si="1"/>
      </c>
    </row>
    <row r="35" spans="2:7" ht="12">
      <c r="B35" s="37">
        <v>10</v>
      </c>
      <c r="C35" s="38">
        <f t="shared" si="2"/>
        <v>43831</v>
      </c>
      <c r="D35" s="39"/>
      <c r="E35" s="40">
        <f t="shared" si="0"/>
        <v>43861</v>
      </c>
      <c r="F35" s="41"/>
      <c r="G35" s="42">
        <f t="shared" si="1"/>
      </c>
    </row>
    <row r="36" spans="2:7" ht="12">
      <c r="B36" s="37">
        <v>11</v>
      </c>
      <c r="C36" s="38">
        <f t="shared" si="2"/>
        <v>43862</v>
      </c>
      <c r="D36" s="39"/>
      <c r="E36" s="40">
        <f t="shared" si="0"/>
        <v>43890</v>
      </c>
      <c r="F36" s="41"/>
      <c r="G36" s="42">
        <f t="shared" si="1"/>
      </c>
    </row>
    <row r="37" spans="2:7" ht="12.75" thickBot="1">
      <c r="B37" s="43">
        <v>12</v>
      </c>
      <c r="C37" s="44">
        <f t="shared" si="2"/>
        <v>43891</v>
      </c>
      <c r="D37" s="45"/>
      <c r="E37" s="46">
        <f t="shared" si="0"/>
        <v>43921</v>
      </c>
      <c r="F37" s="47"/>
      <c r="G37" s="42">
        <f t="shared" si="1"/>
      </c>
    </row>
    <row r="38" spans="2:7" ht="13.5">
      <c r="B38" s="48"/>
      <c r="C38" s="49"/>
      <c r="D38" s="49"/>
      <c r="E38" s="50"/>
      <c r="F38" s="50"/>
      <c r="G38" s="51"/>
    </row>
    <row r="39" spans="2:7" ht="13.5" thickBot="1">
      <c r="B39" s="52"/>
      <c r="C39" s="53"/>
      <c r="D39" s="53"/>
      <c r="E39" s="54" t="s">
        <v>15</v>
      </c>
      <c r="F39" s="55"/>
      <c r="G39" s="56">
        <f>SUM(G26:G37)</f>
        <v>1108.3835616438355</v>
      </c>
    </row>
    <row r="40" spans="2:9" ht="12">
      <c r="B40" s="57"/>
      <c r="C40" s="58"/>
      <c r="D40" s="58"/>
      <c r="E40" s="58"/>
      <c r="F40" s="58"/>
      <c r="G40" s="58"/>
      <c r="H40" s="58"/>
      <c r="I40" s="58"/>
    </row>
    <row r="42" ht="12">
      <c r="A42" s="4" t="s">
        <v>18</v>
      </c>
    </row>
    <row r="43" spans="1:6" ht="12">
      <c r="A43" s="5"/>
      <c r="B43" s="5"/>
      <c r="C43" s="6"/>
      <c r="D43" s="7"/>
      <c r="E43" s="8"/>
      <c r="F43" s="5"/>
    </row>
    <row r="44" spans="1:7" ht="12">
      <c r="A44" s="5" t="s">
        <v>1</v>
      </c>
      <c r="B44" s="5"/>
      <c r="C44" s="9">
        <v>44291</v>
      </c>
      <c r="D44" s="7" t="s">
        <v>2</v>
      </c>
      <c r="E44" s="60">
        <f>DATE(YEAR(C44)+1,MONTH(C44),DAY(C44))-1</f>
        <v>44655</v>
      </c>
      <c r="F44" s="61"/>
      <c r="G44" s="61"/>
    </row>
    <row r="45" spans="1:6" ht="12">
      <c r="A45" s="5"/>
      <c r="B45" s="5"/>
      <c r="C45" s="5"/>
      <c r="D45" s="5"/>
      <c r="E45" s="5"/>
      <c r="F45" s="5"/>
    </row>
    <row r="46" spans="1:6" ht="12">
      <c r="A46" s="5" t="s">
        <v>3</v>
      </c>
      <c r="B46" s="5"/>
      <c r="C46" s="10">
        <v>2080</v>
      </c>
      <c r="D46" s="5"/>
      <c r="E46" s="11"/>
      <c r="F46" s="5"/>
    </row>
    <row r="47" spans="1:6" ht="12">
      <c r="A47" s="5"/>
      <c r="B47" s="5"/>
      <c r="C47" s="12"/>
      <c r="D47" s="5"/>
      <c r="E47" s="5"/>
      <c r="F47" s="5"/>
    </row>
    <row r="48" spans="1:9" ht="12">
      <c r="A48" s="5" t="s">
        <v>4</v>
      </c>
      <c r="C48" s="9">
        <v>44481</v>
      </c>
      <c r="D48" s="7"/>
      <c r="E48" s="13" t="s">
        <v>5</v>
      </c>
      <c r="F48" s="14"/>
      <c r="G48" s="14"/>
      <c r="H48" s="15">
        <v>44459</v>
      </c>
      <c r="I48" s="14" t="s">
        <v>6</v>
      </c>
    </row>
    <row r="49" spans="1:6" ht="12">
      <c r="A49" s="5"/>
      <c r="C49" s="8"/>
      <c r="D49" s="5"/>
      <c r="E49" s="5"/>
      <c r="F49" s="5"/>
    </row>
    <row r="50" spans="1:8" ht="12">
      <c r="A50" s="62" t="str">
        <f>"Time treated as worked for pay reference periods prior to leaving"</f>
        <v>Time treated as worked for pay reference periods prior to leaving</v>
      </c>
      <c r="B50" s="62"/>
      <c r="C50" s="62"/>
      <c r="D50" s="62"/>
      <c r="E50" s="62"/>
      <c r="F50" s="62"/>
      <c r="G50" s="62"/>
      <c r="H50" s="62"/>
    </row>
    <row r="51" spans="1:7" ht="13.5">
      <c r="A51" s="16"/>
      <c r="B51" s="5"/>
      <c r="C51" s="17"/>
      <c r="D51" s="17"/>
      <c r="E51" s="17"/>
      <c r="F51" s="17"/>
      <c r="G51" s="17"/>
    </row>
    <row r="52" spans="1:7" ht="13.5" thickBot="1">
      <c r="A52" s="5"/>
      <c r="B52" s="5"/>
      <c r="C52" s="18">
        <f>C46</f>
        <v>2080</v>
      </c>
      <c r="D52" s="17" t="s">
        <v>7</v>
      </c>
      <c r="E52" s="19">
        <f>C52/C53</f>
        <v>160</v>
      </c>
      <c r="F52" s="20" t="s">
        <v>8</v>
      </c>
      <c r="G52" s="20"/>
    </row>
    <row r="53" spans="1:7" ht="13.5">
      <c r="A53" s="5"/>
      <c r="B53" s="5"/>
      <c r="C53" s="21">
        <v>13</v>
      </c>
      <c r="D53" s="17"/>
      <c r="E53" s="17"/>
      <c r="F53" s="17"/>
      <c r="G53" s="17"/>
    </row>
    <row r="54" spans="2:6" ht="12">
      <c r="B54" s="5"/>
      <c r="C54" s="5"/>
      <c r="D54" s="5"/>
      <c r="E54" s="5"/>
      <c r="F54" s="5"/>
    </row>
    <row r="55" spans="1:8" ht="12">
      <c r="A55" s="62" t="str">
        <f>"Calculate the proportion of the basic hours to be treated as worked in final pay reference period, "&amp;TEXT(H48,"d mmmm")&amp;" to "&amp;TEXT(C48,"dd mmmm")&amp;" ("&amp;C48-H48+1&amp;") days"</f>
        <v>Calculate the proportion of the basic hours to be treated as worked in final pay reference period, 20 September to 12 October (23) days</v>
      </c>
      <c r="B55" s="62"/>
      <c r="C55" s="62"/>
      <c r="D55" s="62"/>
      <c r="E55" s="62"/>
      <c r="F55" s="62"/>
      <c r="G55" s="62"/>
      <c r="H55" s="62"/>
    </row>
    <row r="56" spans="2:8" ht="13.5">
      <c r="B56" s="5"/>
      <c r="C56" s="17"/>
      <c r="D56" s="17"/>
      <c r="E56" s="17"/>
      <c r="F56" s="17"/>
      <c r="G56" s="17"/>
      <c r="H56" s="17"/>
    </row>
    <row r="57" spans="2:8" ht="13.5" thickBot="1">
      <c r="B57" s="7"/>
      <c r="C57" s="22">
        <f>C46</f>
        <v>2080</v>
      </c>
      <c r="D57" s="17" t="s">
        <v>9</v>
      </c>
      <c r="E57" s="23">
        <v>23</v>
      </c>
      <c r="F57" s="24" t="s">
        <v>7</v>
      </c>
      <c r="G57" s="25">
        <f>E57/E58*C57</f>
        <v>131.06849315068493</v>
      </c>
      <c r="H57" s="20" t="s">
        <v>10</v>
      </c>
    </row>
    <row r="58" spans="2:8" ht="13.5">
      <c r="B58" s="5"/>
      <c r="C58" s="21"/>
      <c r="D58" s="17"/>
      <c r="E58" s="21">
        <v>365</v>
      </c>
      <c r="F58" s="17"/>
      <c r="G58" s="17"/>
      <c r="H58" s="17"/>
    </row>
    <row r="59" spans="2:8" ht="13.5">
      <c r="B59" s="5"/>
      <c r="C59" s="5"/>
      <c r="D59" s="5"/>
      <c r="E59" s="5"/>
      <c r="F59" s="5"/>
      <c r="G59" s="26"/>
      <c r="H59" s="27"/>
    </row>
    <row r="60" spans="2:6" ht="12">
      <c r="B60" s="5"/>
      <c r="C60" s="5"/>
      <c r="D60" s="5"/>
      <c r="E60" s="5"/>
      <c r="F60" s="5"/>
    </row>
    <row r="61" spans="1:8" ht="12.75" thickBot="1">
      <c r="A61" s="62" t="s">
        <v>11</v>
      </c>
      <c r="B61" s="63"/>
      <c r="C61" s="63"/>
      <c r="D61" s="63"/>
      <c r="E61" s="63"/>
      <c r="F61" s="63"/>
      <c r="G61" s="63"/>
      <c r="H61" s="63"/>
    </row>
    <row r="62" spans="1:7" ht="54" thickBot="1">
      <c r="A62" s="5"/>
      <c r="B62" s="59" t="s">
        <v>19</v>
      </c>
      <c r="C62" s="64" t="s">
        <v>13</v>
      </c>
      <c r="D62" s="65"/>
      <c r="E62" s="65"/>
      <c r="F62" s="29"/>
      <c r="G62" s="29" t="s">
        <v>14</v>
      </c>
    </row>
    <row r="63" spans="1:7" ht="12">
      <c r="A63" s="30"/>
      <c r="B63" s="31">
        <v>1</v>
      </c>
      <c r="C63" s="32">
        <f>C44</f>
        <v>44291</v>
      </c>
      <c r="D63" s="33"/>
      <c r="E63" s="34">
        <f aca="true" t="shared" si="3" ref="E63:E75">DATE(YEAR(C63),MONTH(C63),DAY(C63))+27</f>
        <v>44318</v>
      </c>
      <c r="F63" s="35"/>
      <c r="G63" s="36">
        <v>160</v>
      </c>
    </row>
    <row r="64" spans="2:7" ht="12">
      <c r="B64" s="37">
        <v>2</v>
      </c>
      <c r="C64" s="38">
        <f aca="true" t="shared" si="4" ref="C64:C75">DATE(YEAR(C63),MONTH(C63),DAY(C63))+28</f>
        <v>44319</v>
      </c>
      <c r="D64" s="39"/>
      <c r="E64" s="40">
        <f t="shared" si="3"/>
        <v>44346</v>
      </c>
      <c r="F64" s="41"/>
      <c r="G64" s="42">
        <v>160</v>
      </c>
    </row>
    <row r="65" spans="2:7" ht="12">
      <c r="B65" s="37">
        <v>3</v>
      </c>
      <c r="C65" s="38">
        <f t="shared" si="4"/>
        <v>44347</v>
      </c>
      <c r="D65" s="39"/>
      <c r="E65" s="40">
        <f t="shared" si="3"/>
        <v>44374</v>
      </c>
      <c r="F65" s="41"/>
      <c r="G65" s="42">
        <v>160</v>
      </c>
    </row>
    <row r="66" spans="2:7" ht="12">
      <c r="B66" s="37">
        <v>4</v>
      </c>
      <c r="C66" s="38">
        <f t="shared" si="4"/>
        <v>44375</v>
      </c>
      <c r="D66" s="39"/>
      <c r="E66" s="40">
        <f t="shared" si="3"/>
        <v>44402</v>
      </c>
      <c r="F66" s="41"/>
      <c r="G66" s="42">
        <v>160</v>
      </c>
    </row>
    <row r="67" spans="2:7" ht="12">
      <c r="B67" s="37">
        <v>5</v>
      </c>
      <c r="C67" s="38">
        <f t="shared" si="4"/>
        <v>44403</v>
      </c>
      <c r="D67" s="39"/>
      <c r="E67" s="40">
        <f t="shared" si="3"/>
        <v>44430</v>
      </c>
      <c r="F67" s="41"/>
      <c r="G67" s="42">
        <v>160</v>
      </c>
    </row>
    <row r="68" spans="2:7" ht="12">
      <c r="B68" s="37">
        <v>6</v>
      </c>
      <c r="C68" s="38">
        <f t="shared" si="4"/>
        <v>44431</v>
      </c>
      <c r="D68" s="39"/>
      <c r="E68" s="40">
        <f t="shared" si="3"/>
        <v>44458</v>
      </c>
      <c r="F68" s="41"/>
      <c r="G68" s="42">
        <v>160</v>
      </c>
    </row>
    <row r="69" spans="2:7" ht="12">
      <c r="B69" s="37">
        <v>7</v>
      </c>
      <c r="C69" s="38">
        <f t="shared" si="4"/>
        <v>44459</v>
      </c>
      <c r="D69" s="39"/>
      <c r="E69" s="40">
        <f t="shared" si="3"/>
        <v>44486</v>
      </c>
      <c r="F69" s="41"/>
      <c r="G69" s="42">
        <v>131.07</v>
      </c>
    </row>
    <row r="70" spans="2:7" ht="12">
      <c r="B70" s="37">
        <v>8</v>
      </c>
      <c r="C70" s="38">
        <f t="shared" si="4"/>
        <v>44487</v>
      </c>
      <c r="D70" s="39"/>
      <c r="E70" s="40">
        <f t="shared" si="3"/>
        <v>44514</v>
      </c>
      <c r="F70" s="41"/>
      <c r="G70" s="42">
        <f>IF(C70&lt;=$C$11,IF(E70&lt;$C$11,$E$15,$G$20),"")</f>
      </c>
    </row>
    <row r="71" spans="2:7" ht="12">
      <c r="B71" s="37">
        <v>9</v>
      </c>
      <c r="C71" s="38">
        <f t="shared" si="4"/>
        <v>44515</v>
      </c>
      <c r="D71" s="39"/>
      <c r="E71" s="40">
        <f t="shared" si="3"/>
        <v>44542</v>
      </c>
      <c r="F71" s="41"/>
      <c r="G71" s="42">
        <f>IF(C71&lt;=$C$11,IF(E71&lt;$C$11,$E$15,$G$20),"")</f>
      </c>
    </row>
    <row r="72" spans="2:7" ht="12">
      <c r="B72" s="37">
        <v>10</v>
      </c>
      <c r="C72" s="38">
        <f t="shared" si="4"/>
        <v>44543</v>
      </c>
      <c r="D72" s="39"/>
      <c r="E72" s="40">
        <f t="shared" si="3"/>
        <v>44570</v>
      </c>
      <c r="F72" s="41"/>
      <c r="G72" s="42">
        <f>IF(C72&lt;=$C$11,IF(E72&lt;$C$11,$E$15,$G$20),"")</f>
      </c>
    </row>
    <row r="73" spans="2:7" ht="12">
      <c r="B73" s="37">
        <v>11</v>
      </c>
      <c r="C73" s="38">
        <f t="shared" si="4"/>
        <v>44571</v>
      </c>
      <c r="D73" s="39"/>
      <c r="E73" s="40">
        <f t="shared" si="3"/>
        <v>44598</v>
      </c>
      <c r="F73" s="41"/>
      <c r="G73" s="42"/>
    </row>
    <row r="74" spans="2:7" ht="12">
      <c r="B74" s="37">
        <v>12</v>
      </c>
      <c r="C74" s="38">
        <f t="shared" si="4"/>
        <v>44599</v>
      </c>
      <c r="D74" s="39"/>
      <c r="E74" s="40">
        <f t="shared" si="3"/>
        <v>44626</v>
      </c>
      <c r="F74" s="41"/>
      <c r="G74" s="42">
        <f>IF(C74&lt;=$C$11,IF(E74&lt;$C$11,$E$15,$G$20),"")</f>
      </c>
    </row>
    <row r="75" spans="2:7" ht="12.75" thickBot="1">
      <c r="B75" s="43">
        <v>13</v>
      </c>
      <c r="C75" s="38">
        <f t="shared" si="4"/>
        <v>44627</v>
      </c>
      <c r="D75" s="45"/>
      <c r="E75" s="40">
        <f t="shared" si="3"/>
        <v>44654</v>
      </c>
      <c r="F75" s="47"/>
      <c r="G75" s="42">
        <f>IF(C75&lt;=$C$11,IF(E75&lt;$C$11,$E$15,$G$20),"")</f>
      </c>
    </row>
    <row r="76" spans="2:7" ht="13.5">
      <c r="B76" s="48"/>
      <c r="C76" s="49"/>
      <c r="D76" s="49"/>
      <c r="E76" s="50"/>
      <c r="F76" s="50"/>
      <c r="G76" s="51"/>
    </row>
    <row r="77" spans="2:7" ht="13.5" thickBot="1">
      <c r="B77" s="52"/>
      <c r="C77" s="53"/>
      <c r="D77" s="53"/>
      <c r="E77" s="54" t="s">
        <v>15</v>
      </c>
      <c r="F77" s="55"/>
      <c r="G77" s="56">
        <f>SUM(G63:G75)</f>
        <v>1091.07</v>
      </c>
    </row>
  </sheetData>
  <sheetProtection selectLockedCells="1"/>
  <mergeCells count="11">
    <mergeCell ref="A18:H18"/>
    <mergeCell ref="E44:G44"/>
    <mergeCell ref="A50:H50"/>
    <mergeCell ref="A55:H55"/>
    <mergeCell ref="A61:H61"/>
    <mergeCell ref="C62:E62"/>
    <mergeCell ref="A3:I3"/>
    <mergeCell ref="C25:E25"/>
    <mergeCell ref="A13:H13"/>
    <mergeCell ref="A24:H24"/>
    <mergeCell ref="E7:G7"/>
  </mergeCells>
  <printOptions/>
  <pageMargins left="0.17" right="0.17" top="0.4" bottom="0.34" header="0.24" footer="0.2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Baker [6015969]</dc:creator>
  <cp:keywords/>
  <dc:description/>
  <cp:lastModifiedBy>Steve Goodwin</cp:lastModifiedBy>
  <dcterms:created xsi:type="dcterms:W3CDTF">2014-03-19T14:56:24Z</dcterms:created>
  <dcterms:modified xsi:type="dcterms:W3CDTF">2020-04-01T12:12:55Z</dcterms:modified>
  <cp:category/>
  <cp:version/>
  <cp:contentType/>
  <cp:contentStatus/>
</cp:coreProperties>
</file>